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Quarter Close Tables\Judicial Facts &amp; Figures\September\Sep 2023\"/>
    </mc:Choice>
  </mc:AlternateContent>
  <xr:revisionPtr revIDLastSave="0" documentId="13_ncr:1_{958E7B80-6A77-4CDF-AE77-D4D17F26BDCF}" xr6:coauthVersionLast="47" xr6:coauthVersionMax="47" xr10:uidLastSave="{00000000-0000-0000-0000-000000000000}"/>
  <workbookProtection workbookPassword="CC73" lockStructure="1"/>
  <bookViews>
    <workbookView xWindow="-120" yWindow="-120" windowWidth="20730" windowHeight="11160" xr2:uid="{00000000-000D-0000-FFFF-FFFF00000000}"/>
  </bookViews>
  <sheets>
    <sheet name="Table 1.1" sheetId="2" r:id="rId1"/>
  </sheets>
  <definedNames>
    <definedName name="_xlnm.Print_Area" localSheetId="0">'Table 1.1'!$A$1:$N$58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40" i="2" l="1"/>
  <c r="M40" i="2"/>
  <c r="L40" i="2"/>
  <c r="I40" i="2"/>
  <c r="H40" i="2"/>
  <c r="G40" i="2"/>
  <c r="F40" i="2"/>
  <c r="B40" i="2"/>
  <c r="D40" i="2"/>
  <c r="E40" i="2"/>
  <c r="C40" i="2"/>
  <c r="M27" i="2"/>
  <c r="C27" i="2"/>
  <c r="M8" i="2"/>
  <c r="F8" i="2"/>
  <c r="C8" i="2"/>
  <c r="M9" i="2"/>
  <c r="M13" i="2"/>
  <c r="M14" i="2"/>
  <c r="M15" i="2"/>
  <c r="M16" i="2"/>
  <c r="M19" i="2"/>
  <c r="M20" i="2"/>
  <c r="M21" i="2"/>
  <c r="M22" i="2"/>
  <c r="C19" i="2"/>
  <c r="C20" i="2"/>
  <c r="C21" i="2"/>
  <c r="C22" i="2"/>
  <c r="C15" i="2"/>
  <c r="C16" i="2"/>
  <c r="C9" i="2"/>
  <c r="C13" i="2"/>
  <c r="C14" i="2"/>
  <c r="F22" i="2"/>
  <c r="F21" i="2"/>
  <c r="F20" i="2"/>
  <c r="F19" i="2"/>
  <c r="F16" i="2"/>
  <c r="F15" i="2"/>
  <c r="F14" i="2"/>
  <c r="F13" i="2"/>
  <c r="F9" i="2"/>
</calcChain>
</file>

<file path=xl/sharedStrings.xml><?xml version="1.0" encoding="utf-8"?>
<sst xmlns="http://schemas.openxmlformats.org/spreadsheetml/2006/main" count="46" uniqueCount="44">
  <si>
    <t>Authorized Judgeships</t>
  </si>
  <si>
    <t>Active Judges</t>
  </si>
  <si>
    <t>Magistrate Judges</t>
  </si>
  <si>
    <t>Courts of Appeals</t>
  </si>
  <si>
    <t xml:space="preserve">District Courts </t>
  </si>
  <si>
    <t xml:space="preserve">Recalled Judges </t>
  </si>
  <si>
    <t xml:space="preserve">Bankruptcy Courts </t>
  </si>
  <si>
    <t>District court senior judge data in 1993 are from the biennial judgeship survey national profile page; 1994 data are from the 1998 text table.</t>
  </si>
  <si>
    <t>Recalled Judges</t>
  </si>
  <si>
    <t>Authorized Positions</t>
  </si>
  <si>
    <t>Clerk/
Magistrate Judge</t>
  </si>
  <si>
    <t>151*</t>
  </si>
  <si>
    <t>162*</t>
  </si>
  <si>
    <t>615*</t>
  </si>
  <si>
    <t>278*</t>
  </si>
  <si>
    <t>287*</t>
  </si>
  <si>
    <t>302*</t>
  </si>
  <si>
    <t>District Court Judges</t>
  </si>
  <si>
    <t>effective the date the bill became law, but the effective date of the additional judgeship for the Ninth Circuit was January 21, 2009.</t>
  </si>
  <si>
    <t>Note: This table does not include data for the U.S. Court of Appeals for the Federal Circuit.</t>
  </si>
  <si>
    <t>Part Time</t>
  </si>
  <si>
    <t>Full Time</t>
  </si>
  <si>
    <t>Fiscal Year</t>
  </si>
  <si>
    <t>Note: This table includes data for the U.S. Court of Appeals for the Federal Circuit.</t>
  </si>
  <si>
    <t xml:space="preserve">Authorized Judgeships </t>
  </si>
  <si>
    <t>Total Judicial Officers―U.S. Courts of Appeals, District Courts, and Bankruptcy Courts</t>
  </si>
  <si>
    <t>-</t>
  </si>
  <si>
    <t xml:space="preserve">                       -</t>
  </si>
  <si>
    <t>Table 1.1</t>
  </si>
  <si>
    <r>
      <t>Senior Judges</t>
    </r>
    <r>
      <rPr>
        <b/>
        <vertAlign val="superscript"/>
        <sz val="8"/>
        <rFont val="Arial Narrow"/>
        <family val="2"/>
      </rPr>
      <t>1</t>
    </r>
  </si>
  <si>
    <r>
      <t xml:space="preserve">Authorized Judgeships </t>
    </r>
    <r>
      <rPr>
        <b/>
        <vertAlign val="superscript"/>
        <sz val="8"/>
        <rFont val="Arial Narrow"/>
        <family val="2"/>
      </rPr>
      <t>2</t>
    </r>
  </si>
  <si>
    <r>
      <t>Senior Judges</t>
    </r>
    <r>
      <rPr>
        <b/>
        <vertAlign val="superscript"/>
        <sz val="8"/>
        <rFont val="Arial Narrow"/>
        <family val="2"/>
      </rPr>
      <t xml:space="preserve"> 3</t>
    </r>
  </si>
  <si>
    <r>
      <t xml:space="preserve">663 </t>
    </r>
    <r>
      <rPr>
        <vertAlign val="superscript"/>
        <sz val="8"/>
        <rFont val="Arial Narrow"/>
        <family val="2"/>
      </rPr>
      <t>6</t>
    </r>
  </si>
  <si>
    <r>
      <t xml:space="preserve">294 </t>
    </r>
    <r>
      <rPr>
        <vertAlign val="superscript"/>
        <sz val="8"/>
        <rFont val="Arial Narrow"/>
        <family val="2"/>
      </rPr>
      <t>6</t>
    </r>
  </si>
  <si>
    <r>
      <t xml:space="preserve">1990 </t>
    </r>
    <r>
      <rPr>
        <vertAlign val="superscript"/>
        <sz val="8"/>
        <rFont val="Arial Narrow"/>
        <family val="2"/>
      </rPr>
      <t>4</t>
    </r>
  </si>
  <si>
    <r>
      <t xml:space="preserve">Percent Change 2016 over 1990 </t>
    </r>
    <r>
      <rPr>
        <vertAlign val="superscript"/>
        <sz val="8"/>
        <rFont val="Arial Narrow"/>
        <family val="2"/>
      </rPr>
      <t>5</t>
    </r>
  </si>
  <si>
    <r>
      <rPr>
        <vertAlign val="superscript"/>
        <sz val="8"/>
        <rFont val="Arial Narrow"/>
        <family val="2"/>
      </rPr>
      <t>1</t>
    </r>
    <r>
      <rPr>
        <sz val="8"/>
        <rFont val="Arial Narrow"/>
        <family val="2"/>
      </rPr>
      <t xml:space="preserve"> Public Law No. 110-117, January 7, 2008, transferred one judgeship from the D.C. Circuit Court of Appeals to the Ninth Circuit Court of Appeals. The loss of the judgeship in D.C. became</t>
    </r>
  </si>
  <si>
    <r>
      <t xml:space="preserve">1 </t>
    </r>
    <r>
      <rPr>
        <sz val="8"/>
        <rFont val="Arial Narrow"/>
        <family val="2"/>
      </rPr>
      <t>Sitting senior judges who participated in appeals dispositions.</t>
    </r>
  </si>
  <si>
    <r>
      <t xml:space="preserve">2 </t>
    </r>
    <r>
      <rPr>
        <sz val="8"/>
        <rFont val="Arial Narrow"/>
        <family val="2"/>
      </rPr>
      <t>Positions in the Districts of the Virgin Islands, Guam, and Northern Mariana Islands are included.</t>
    </r>
  </si>
  <si>
    <r>
      <t xml:space="preserve">3 </t>
    </r>
    <r>
      <rPr>
        <sz val="8"/>
        <rFont val="Arial Narrow"/>
        <family val="2"/>
      </rPr>
      <t>Senior judges with staff.</t>
    </r>
  </si>
  <si>
    <r>
      <rPr>
        <vertAlign val="superscript"/>
        <sz val="8"/>
        <rFont val="Arial Narrow"/>
        <family val="2"/>
      </rPr>
      <t xml:space="preserve">4 </t>
    </r>
    <r>
      <rPr>
        <sz val="8"/>
        <rFont val="Arial Narrow"/>
        <family val="2"/>
      </rPr>
      <t>Twelve-month period ending June 30.</t>
    </r>
  </si>
  <si>
    <r>
      <rPr>
        <vertAlign val="superscript"/>
        <sz val="8"/>
        <rFont val="Arial Narrow"/>
        <family val="2"/>
      </rPr>
      <t>5</t>
    </r>
    <r>
      <rPr>
        <sz val="8"/>
        <rFont val="Arial Narrow"/>
        <family val="2"/>
      </rPr>
      <t xml:space="preserve">  Percent change not computed when the total for the previous period is less than 10.</t>
    </r>
  </si>
  <si>
    <r>
      <t xml:space="preserve">Source: Text narrative and tables, </t>
    </r>
    <r>
      <rPr>
        <i/>
        <sz val="8"/>
        <rFont val="Arial Narrow"/>
        <family val="2"/>
      </rPr>
      <t xml:space="preserve">Annual Report of the Director: Judicial Business of the United States Courts.  </t>
    </r>
  </si>
  <si>
    <t>During the 12-Month Periods Ending June 30, 1990 and September 30, 1995 Through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</si>
</sst>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\ ;\(&quot;$&quot;#,##0\)"/>
    <numFmt numFmtId="165" formatCode="0.0"/>
  </numFmts>
  <fonts count="14" x14ac:knownFonts="1">
    <font>
      <sz val="10"/>
      <name val="Arial"/>
    </font>
    <font>
      <b/>
      <sz val="18"/>
      <name val="Arial"/>
    </font>
    <font>
      <b/>
      <sz val="12"/>
      <name val="Arial"/>
    </font>
    <font>
      <b/>
      <sz val="10"/>
      <name val="Arial Narrow"/>
      <family val="2"/>
    </font>
    <font>
      <sz val="10"/>
      <name val="Arial Narrow"/>
      <family val="2"/>
    </font>
    <font>
      <b/>
      <sz val="12"/>
      <name val="Arial Narrow"/>
      <family val="2"/>
    </font>
    <font>
      <sz val="10"/>
      <name val="Arial Narrow"/>
      <family val="2"/>
    </font>
    <font>
      <sz val="10"/>
      <name val="Arial"/>
      <family val="2"/>
    </font>
    <font>
      <b/>
      <sz val="8"/>
      <name val="Arial Narrow"/>
      <family val="2"/>
    </font>
    <font>
      <b/>
      <vertAlign val="superscript"/>
      <sz val="8"/>
      <name val="Arial Narrow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sz val="8"/>
      <name val="Arial"/>
      <family val="2"/>
    </font>
    <font>
      <i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4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0" fontId="7" fillId="0" borderId="0" applyFont="0" applyFill="0" applyBorder="0" applyAlignment="0" applyProtection="0"/>
    <xf numFmtId="0" fontId="7" fillId="0" borderId="1" applyNumberFormat="0" applyFont="0" applyFill="0" applyAlignment="0" applyProtection="0"/>
  </cellStyleXfs>
  <cellXfs count="103">
    <xf numFmtId="0" fontId="0" fillId="0" borderId="0" xfId="0"/>
    <xf numFmtId="0" fontId="4" fillId="0" borderId="2" xfId="0" applyFont="1" applyFill="1" applyBorder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0" fillId="0" borderId="0" xfId="0" applyProtection="1">
      <protection hidden="1"/>
    </xf>
    <xf numFmtId="0" fontId="4" fillId="0" borderId="0" xfId="0" applyFont="1" applyFill="1" applyBorder="1" applyAlignment="1">
      <alignment horizontal="right" indent="2"/>
    </xf>
    <xf numFmtId="0" fontId="4" fillId="0" borderId="0" xfId="0" applyFont="1" applyProtection="1">
      <protection hidden="1"/>
    </xf>
    <xf numFmtId="0" fontId="5" fillId="0" borderId="4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7" fillId="0" borderId="0" xfId="0" applyFont="1"/>
    <xf numFmtId="0" fontId="5" fillId="0" borderId="0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8" fillId="0" borderId="8" xfId="0" applyFont="1" applyFill="1" applyBorder="1" applyAlignment="1">
      <alignment horizontal="center" wrapText="1"/>
    </xf>
    <xf numFmtId="0" fontId="8" fillId="0" borderId="9" xfId="0" applyFont="1" applyFill="1" applyBorder="1" applyAlignment="1">
      <alignment horizontal="center" wrapText="1"/>
    </xf>
    <xf numFmtId="0" fontId="10" fillId="0" borderId="5" xfId="0" applyFont="1" applyFill="1" applyBorder="1" applyAlignment="1">
      <alignment horizontal="left"/>
    </xf>
    <xf numFmtId="0" fontId="10" fillId="0" borderId="10" xfId="0" applyFont="1" applyFill="1" applyBorder="1" applyAlignment="1">
      <alignment horizontal="right" indent="2"/>
    </xf>
    <xf numFmtId="0" fontId="10" fillId="0" borderId="8" xfId="0" applyFont="1" applyFill="1" applyBorder="1" applyAlignment="1">
      <alignment horizontal="left" indent="2"/>
    </xf>
    <xf numFmtId="0" fontId="10" fillId="0" borderId="5" xfId="0" applyFont="1" applyFill="1" applyBorder="1" applyAlignment="1">
      <alignment horizontal="right" indent="1"/>
    </xf>
    <xf numFmtId="0" fontId="10" fillId="0" borderId="8" xfId="0" applyFont="1" applyFill="1" applyBorder="1" applyAlignment="1">
      <alignment horizontal="right" indent="2"/>
    </xf>
    <xf numFmtId="0" fontId="10" fillId="0" borderId="8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left" indent="2"/>
    </xf>
    <xf numFmtId="0" fontId="10" fillId="0" borderId="8" xfId="0" applyFont="1" applyFill="1" applyBorder="1" applyAlignment="1">
      <alignment horizontal="right" indent="1"/>
    </xf>
    <xf numFmtId="0" fontId="10" fillId="0" borderId="8" xfId="0" applyFont="1" applyFill="1" applyBorder="1" applyAlignment="1">
      <alignment horizontal="right" indent="3"/>
    </xf>
    <xf numFmtId="0" fontId="10" fillId="0" borderId="2" xfId="0" applyFont="1" applyFill="1" applyBorder="1" applyAlignment="1">
      <alignment horizontal="left"/>
    </xf>
    <xf numFmtId="0" fontId="10" fillId="0" borderId="3" xfId="0" applyFont="1" applyFill="1" applyBorder="1" applyAlignment="1">
      <alignment horizontal="right" indent="2"/>
    </xf>
    <xf numFmtId="0" fontId="10" fillId="0" borderId="0" xfId="0" applyFont="1" applyFill="1" applyBorder="1" applyAlignment="1">
      <alignment horizontal="left" indent="2"/>
    </xf>
    <xf numFmtId="0" fontId="10" fillId="0" borderId="2" xfId="0" applyFont="1" applyFill="1" applyBorder="1" applyAlignment="1">
      <alignment horizontal="right" indent="1"/>
    </xf>
    <xf numFmtId="0" fontId="10" fillId="0" borderId="0" xfId="0" applyFont="1" applyFill="1" applyBorder="1" applyAlignment="1">
      <alignment horizontal="right" indent="2"/>
    </xf>
    <xf numFmtId="0" fontId="10" fillId="0" borderId="0" xfId="0" applyFont="1" applyFill="1" applyAlignment="1">
      <alignment horizontal="left" indent="2"/>
    </xf>
    <xf numFmtId="0" fontId="10" fillId="0" borderId="2" xfId="0" applyFont="1" applyFill="1" applyBorder="1" applyAlignment="1">
      <alignment horizontal="left" indent="2"/>
    </xf>
    <xf numFmtId="0" fontId="10" fillId="0" borderId="0" xfId="0" applyFont="1" applyFill="1" applyAlignment="1">
      <alignment horizontal="right" indent="1"/>
    </xf>
    <xf numFmtId="0" fontId="10" fillId="0" borderId="0" xfId="0" applyFont="1" applyFill="1" applyAlignment="1">
      <alignment horizontal="right" indent="3"/>
    </xf>
    <xf numFmtId="0" fontId="10" fillId="0" borderId="0" xfId="0" applyFont="1" applyFill="1" applyAlignment="1">
      <alignment horizontal="right" indent="2"/>
    </xf>
    <xf numFmtId="0" fontId="10" fillId="0" borderId="0" xfId="0" applyFont="1" applyFill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right" indent="1"/>
    </xf>
    <xf numFmtId="0" fontId="10" fillId="0" borderId="0" xfId="0" applyFont="1" applyAlignment="1">
      <alignment horizontal="right" indent="3"/>
    </xf>
    <xf numFmtId="0" fontId="10" fillId="0" borderId="0" xfId="0" applyFont="1" applyAlignment="1">
      <alignment horizontal="right" indent="2"/>
    </xf>
    <xf numFmtId="0" fontId="10" fillId="0" borderId="3" xfId="0" applyFont="1" applyBorder="1" applyAlignment="1">
      <alignment horizontal="right" indent="2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>
      <alignment horizontal="right" indent="2"/>
    </xf>
    <xf numFmtId="0" fontId="10" fillId="0" borderId="0" xfId="0" applyFont="1" applyBorder="1" applyAlignment="1">
      <alignment horizontal="right" indent="3"/>
    </xf>
    <xf numFmtId="0" fontId="10" fillId="0" borderId="2" xfId="0" applyFont="1" applyBorder="1" applyAlignment="1">
      <alignment horizontal="right" indent="2"/>
    </xf>
    <xf numFmtId="0" fontId="10" fillId="0" borderId="3" xfId="0" applyFont="1" applyFill="1" applyBorder="1" applyAlignment="1">
      <alignment horizontal="right" indent="1"/>
    </xf>
    <xf numFmtId="0" fontId="10" fillId="0" borderId="0" xfId="0" applyFont="1" applyFill="1" applyBorder="1" applyAlignment="1">
      <alignment horizontal="left"/>
    </xf>
    <xf numFmtId="0" fontId="10" fillId="0" borderId="11" xfId="0" applyFont="1" applyFill="1" applyBorder="1" applyAlignment="1">
      <alignment horizontal="right" indent="2"/>
    </xf>
    <xf numFmtId="0" fontId="10" fillId="0" borderId="12" xfId="0" applyFont="1" applyFill="1" applyBorder="1" applyAlignment="1">
      <alignment horizontal="left" wrapText="1" indent="1"/>
    </xf>
    <xf numFmtId="165" fontId="10" fillId="0" borderId="12" xfId="8" applyNumberFormat="1" applyFont="1" applyFill="1" applyBorder="1" applyAlignment="1">
      <alignment horizontal="right" indent="1"/>
    </xf>
    <xf numFmtId="165" fontId="10" fillId="0" borderId="12" xfId="8" applyNumberFormat="1" applyFont="1" applyFill="1" applyBorder="1" applyAlignment="1">
      <alignment horizontal="right" indent="2"/>
    </xf>
    <xf numFmtId="165" fontId="10" fillId="0" borderId="12" xfId="8" quotePrefix="1" applyNumberFormat="1" applyFont="1" applyFill="1" applyBorder="1" applyAlignment="1">
      <alignment horizontal="right" indent="3"/>
    </xf>
    <xf numFmtId="165" fontId="10" fillId="0" borderId="12" xfId="8" quotePrefix="1" applyNumberFormat="1" applyFont="1" applyFill="1" applyBorder="1" applyAlignment="1">
      <alignment horizontal="right" indent="2"/>
    </xf>
    <xf numFmtId="9" fontId="10" fillId="0" borderId="0" xfId="1" applyNumberFormat="1" applyFont="1" applyFill="1" applyBorder="1" applyAlignment="1">
      <alignment horizontal="left" wrapText="1"/>
    </xf>
    <xf numFmtId="0" fontId="12" fillId="0" borderId="0" xfId="0" applyFont="1"/>
    <xf numFmtId="0" fontId="10" fillId="0" borderId="0" xfId="0" applyFont="1" applyAlignment="1">
      <alignment horizontal="left" wrapText="1"/>
    </xf>
    <xf numFmtId="0" fontId="11" fillId="0" borderId="0" xfId="0" applyFont="1" applyFill="1" applyBorder="1" applyAlignment="1">
      <alignment horizontal="left" wrapText="1"/>
    </xf>
    <xf numFmtId="0" fontId="13" fillId="0" borderId="0" xfId="0" applyFont="1" applyFill="1" applyBorder="1" applyAlignment="1">
      <alignment horizontal="left" wrapText="1"/>
    </xf>
    <xf numFmtId="0" fontId="12" fillId="0" borderId="0" xfId="0" applyFont="1" applyFill="1" applyProtection="1">
      <protection hidden="1"/>
    </xf>
    <xf numFmtId="0" fontId="12" fillId="0" borderId="0" xfId="0" applyFont="1" applyProtection="1">
      <protection hidden="1"/>
    </xf>
    <xf numFmtId="0" fontId="10" fillId="0" borderId="0" xfId="0" applyFont="1" applyFill="1" applyProtection="1">
      <protection hidden="1"/>
    </xf>
    <xf numFmtId="0" fontId="10" fillId="0" borderId="0" xfId="0" applyFont="1" applyProtection="1">
      <protection hidden="1"/>
    </xf>
    <xf numFmtId="0" fontId="6" fillId="0" borderId="0" xfId="0" applyFont="1" applyBorder="1" applyAlignment="1">
      <alignment horizontal="center"/>
    </xf>
    <xf numFmtId="9" fontId="4" fillId="0" borderId="17" xfId="1" applyNumberFormat="1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 wrapText="1"/>
    </xf>
    <xf numFmtId="0" fontId="10" fillId="0" borderId="0" xfId="0" applyFont="1" applyAlignment="1">
      <alignment horizontal="left" wrapText="1"/>
    </xf>
    <xf numFmtId="9" fontId="10" fillId="0" borderId="0" xfId="1" applyNumberFormat="1" applyFont="1" applyFill="1" applyBorder="1" applyAlignment="1">
      <alignment horizontal="left" wrapText="1"/>
    </xf>
    <xf numFmtId="0" fontId="8" fillId="0" borderId="8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wrapText="1"/>
    </xf>
    <xf numFmtId="0" fontId="8" fillId="0" borderId="5" xfId="0" applyFont="1" applyFill="1" applyBorder="1" applyAlignment="1">
      <alignment horizontal="center" wrapText="1"/>
    </xf>
    <xf numFmtId="0" fontId="8" fillId="0" borderId="2" xfId="0" applyFont="1" applyFill="1" applyBorder="1" applyAlignment="1">
      <alignment horizontal="center" wrapText="1"/>
    </xf>
    <xf numFmtId="0" fontId="10" fillId="0" borderId="8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left" vertical="top" wrapText="1"/>
    </xf>
    <xf numFmtId="0" fontId="11" fillId="0" borderId="0" xfId="0" applyFont="1" applyAlignment="1">
      <alignment wrapText="1"/>
    </xf>
    <xf numFmtId="0" fontId="3" fillId="0" borderId="13" xfId="0" applyFont="1" applyFill="1" applyBorder="1" applyAlignment="1">
      <alignment horizontal="left" vertical="center"/>
    </xf>
    <xf numFmtId="0" fontId="8" fillId="0" borderId="14" xfId="0" applyFont="1" applyFill="1" applyBorder="1" applyAlignment="1">
      <alignment horizontal="center" wrapText="1"/>
    </xf>
    <xf numFmtId="0" fontId="8" fillId="0" borderId="15" xfId="0" applyFont="1" applyFill="1" applyBorder="1" applyAlignment="1">
      <alignment horizontal="center" wrapText="1"/>
    </xf>
    <xf numFmtId="0" fontId="8" fillId="0" borderId="16" xfId="0" applyFont="1" applyFill="1" applyBorder="1" applyAlignment="1">
      <alignment horizont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wrapText="1"/>
    </xf>
    <xf numFmtId="0" fontId="8" fillId="0" borderId="3" xfId="0" applyFont="1" applyFill="1" applyBorder="1" applyAlignment="1">
      <alignment horizontal="center" wrapText="1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9" xfId="0" applyFont="1" applyFill="1" applyBorder="1" applyAlignment="1">
      <alignment horizont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</cellXfs>
  <cellStyles count="10">
    <cellStyle name="Comma" xfId="1" builtinId="3"/>
    <cellStyle name="Comma0" xfId="2" xr:uid="{00000000-0005-0000-0000-000001000000}"/>
    <cellStyle name="Currency0" xfId="3" xr:uid="{00000000-0005-0000-0000-000002000000}"/>
    <cellStyle name="Date" xfId="4" xr:uid="{00000000-0005-0000-0000-000003000000}"/>
    <cellStyle name="Fixed" xfId="5" xr:uid="{00000000-0005-0000-0000-000004000000}"/>
    <cellStyle name="Heading 1" xfId="6" builtinId="16" customBuiltin="1"/>
    <cellStyle name="Heading 2" xfId="7" builtinId="17" customBuiltin="1"/>
    <cellStyle name="Normal" xfId="0" builtinId="0"/>
    <cellStyle name="Percent" xfId="8" builtinId="5"/>
    <cellStyle name="Total" xfId="9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1"/>
  <sheetViews>
    <sheetView tabSelected="1" zoomScaleNormal="75" workbookViewId="0">
      <selection activeCell="P7" sqref="P7"/>
    </sheetView>
  </sheetViews>
  <sheetFormatPr defaultRowHeight="12.75" x14ac:dyDescent="0.2"/>
  <cols>
    <col min="1" max="1" width="8.140625" customWidth="1"/>
    <col min="2" max="2" width="10.85546875" customWidth="1"/>
    <col min="3" max="3" width="8.42578125" customWidth="1"/>
    <col min="4" max="4" width="7.5703125" customWidth="1"/>
    <col min="5" max="5" width="10.85546875" customWidth="1"/>
    <col min="6" max="6" width="7.42578125" customWidth="1"/>
    <col min="7" max="7" width="8.140625" customWidth="1"/>
    <col min="8" max="9" width="8.28515625" customWidth="1"/>
    <col min="10" max="10" width="16.28515625" customWidth="1"/>
    <col min="11" max="11" width="9.42578125" customWidth="1"/>
    <col min="12" max="12" width="10.5703125" customWidth="1"/>
    <col min="13" max="13" width="7.7109375" customWidth="1"/>
    <col min="14" max="14" width="9.7109375" customWidth="1"/>
  </cols>
  <sheetData>
    <row r="1" spans="1:14" ht="18.600000000000001" customHeight="1" thickTop="1" x14ac:dyDescent="0.25">
      <c r="A1" s="20" t="s">
        <v>28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8.600000000000001" customHeight="1" x14ac:dyDescent="0.25">
      <c r="A2" s="21" t="s">
        <v>25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14" ht="18.75" customHeight="1" x14ac:dyDescent="0.2">
      <c r="A3" s="85" t="s">
        <v>43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4" spans="1:14" ht="23.25" customHeight="1" x14ac:dyDescent="0.2">
      <c r="A4" s="12"/>
      <c r="B4" s="89" t="s">
        <v>3</v>
      </c>
      <c r="C4" s="90"/>
      <c r="D4" s="101"/>
      <c r="E4" s="94" t="s">
        <v>4</v>
      </c>
      <c r="F4" s="94"/>
      <c r="G4" s="94"/>
      <c r="H4" s="94"/>
      <c r="I4" s="94"/>
      <c r="J4" s="94"/>
      <c r="K4" s="95"/>
      <c r="L4" s="89" t="s">
        <v>6</v>
      </c>
      <c r="M4" s="90"/>
      <c r="N4" s="90"/>
    </row>
    <row r="5" spans="1:14" ht="21" customHeight="1" x14ac:dyDescent="0.2">
      <c r="A5" s="13"/>
      <c r="B5" s="91"/>
      <c r="C5" s="92"/>
      <c r="D5" s="102"/>
      <c r="E5" s="98" t="s">
        <v>17</v>
      </c>
      <c r="F5" s="98"/>
      <c r="G5" s="99"/>
      <c r="H5" s="93" t="s">
        <v>2</v>
      </c>
      <c r="I5" s="94"/>
      <c r="J5" s="94"/>
      <c r="K5" s="95"/>
      <c r="L5" s="91"/>
      <c r="M5" s="92"/>
      <c r="N5" s="92"/>
    </row>
    <row r="6" spans="1:14" ht="19.5" customHeight="1" x14ac:dyDescent="0.25">
      <c r="A6" s="76" t="s">
        <v>22</v>
      </c>
      <c r="B6" s="96" t="s">
        <v>24</v>
      </c>
      <c r="C6" s="75" t="s">
        <v>1</v>
      </c>
      <c r="D6" s="77" t="s">
        <v>29</v>
      </c>
      <c r="E6" s="75" t="s">
        <v>30</v>
      </c>
      <c r="F6" s="75" t="s">
        <v>1</v>
      </c>
      <c r="G6" s="77" t="s">
        <v>31</v>
      </c>
      <c r="H6" s="86" t="s">
        <v>9</v>
      </c>
      <c r="I6" s="87"/>
      <c r="J6" s="88"/>
      <c r="K6" s="100" t="s">
        <v>8</v>
      </c>
      <c r="L6" s="96" t="s">
        <v>0</v>
      </c>
      <c r="M6" s="75" t="s">
        <v>1</v>
      </c>
      <c r="N6" s="75" t="s">
        <v>5</v>
      </c>
    </row>
    <row r="7" spans="1:14" ht="34.5" customHeight="1" x14ac:dyDescent="0.25">
      <c r="A7" s="76"/>
      <c r="B7" s="97"/>
      <c r="C7" s="76"/>
      <c r="D7" s="78"/>
      <c r="E7" s="76"/>
      <c r="F7" s="76"/>
      <c r="G7" s="78"/>
      <c r="H7" s="23" t="s">
        <v>21</v>
      </c>
      <c r="I7" s="22" t="s">
        <v>20</v>
      </c>
      <c r="J7" s="23" t="s">
        <v>10</v>
      </c>
      <c r="K7" s="78"/>
      <c r="L7" s="97"/>
      <c r="M7" s="76"/>
      <c r="N7" s="76"/>
    </row>
    <row r="8" spans="1:14" ht="18" hidden="1" customHeight="1" x14ac:dyDescent="0.2">
      <c r="A8" s="1">
        <v>1988</v>
      </c>
      <c r="B8" s="4">
        <v>168</v>
      </c>
      <c r="C8" s="3">
        <f>168-10</f>
        <v>158</v>
      </c>
      <c r="D8" s="7">
        <v>50</v>
      </c>
      <c r="E8" s="3">
        <v>575</v>
      </c>
      <c r="F8" s="2">
        <f>575-28</f>
        <v>547</v>
      </c>
      <c r="G8" s="7">
        <v>178</v>
      </c>
      <c r="H8" s="14">
        <v>300</v>
      </c>
      <c r="I8" s="2">
        <v>163</v>
      </c>
      <c r="J8" s="16">
        <v>9</v>
      </c>
      <c r="K8" s="6">
        <v>5</v>
      </c>
      <c r="L8" s="5">
        <v>284</v>
      </c>
      <c r="M8" s="6">
        <f>284-4</f>
        <v>280</v>
      </c>
      <c r="N8" s="6">
        <v>15</v>
      </c>
    </row>
    <row r="9" spans="1:14" ht="18" hidden="1" customHeight="1" x14ac:dyDescent="0.2">
      <c r="A9" s="1">
        <v>1989</v>
      </c>
      <c r="B9" s="4">
        <v>168</v>
      </c>
      <c r="C9" s="3">
        <f>168-12</f>
        <v>156</v>
      </c>
      <c r="D9" s="7">
        <v>57</v>
      </c>
      <c r="E9" s="3">
        <v>575</v>
      </c>
      <c r="F9" s="2">
        <f>575-36</f>
        <v>539</v>
      </c>
      <c r="G9" s="7">
        <v>190</v>
      </c>
      <c r="H9" s="14">
        <v>313</v>
      </c>
      <c r="I9" s="2">
        <v>159</v>
      </c>
      <c r="J9" s="16">
        <v>9</v>
      </c>
      <c r="K9" s="6">
        <v>4</v>
      </c>
      <c r="L9" s="5">
        <v>284</v>
      </c>
      <c r="M9" s="6">
        <f>284-2</f>
        <v>282</v>
      </c>
      <c r="N9" s="6">
        <v>12</v>
      </c>
    </row>
    <row r="10" spans="1:14" ht="3" customHeight="1" x14ac:dyDescent="0.2">
      <c r="A10" s="1"/>
      <c r="B10" s="4"/>
      <c r="C10" s="3"/>
      <c r="D10" s="7"/>
      <c r="E10" s="3"/>
      <c r="F10" s="2"/>
      <c r="G10" s="7"/>
      <c r="H10" s="15"/>
      <c r="I10" s="2"/>
      <c r="J10" s="17"/>
      <c r="K10" s="6"/>
      <c r="L10" s="5"/>
      <c r="M10" s="6"/>
      <c r="N10" s="6"/>
    </row>
    <row r="11" spans="1:14" ht="3" customHeight="1" x14ac:dyDescent="0.2">
      <c r="A11" s="1">
        <v>2020</v>
      </c>
      <c r="B11" s="4"/>
      <c r="C11" s="3"/>
      <c r="D11" s="7"/>
      <c r="E11" s="3"/>
      <c r="F11" s="2"/>
      <c r="G11" s="7"/>
      <c r="H11" s="3"/>
      <c r="I11" s="2"/>
      <c r="J11" s="70"/>
      <c r="K11" s="6"/>
      <c r="L11" s="5"/>
      <c r="M11" s="6"/>
      <c r="N11" s="6"/>
    </row>
    <row r="12" spans="1:14" ht="17.25" customHeight="1" x14ac:dyDescent="0.25">
      <c r="A12" s="24">
        <v>2023</v>
      </c>
      <c r="B12" s="25">
        <v>179</v>
      </c>
      <c r="C12" s="26">
        <v>172</v>
      </c>
      <c r="D12" s="27">
        <v>110</v>
      </c>
      <c r="E12" s="28">
        <v>677</v>
      </c>
      <c r="F12" s="29">
        <v>617</v>
      </c>
      <c r="G12" s="30">
        <v>404</v>
      </c>
      <c r="H12" s="31">
        <v>562</v>
      </c>
      <c r="I12" s="31">
        <v>25</v>
      </c>
      <c r="J12" s="32">
        <v>2</v>
      </c>
      <c r="K12" s="28">
        <v>94</v>
      </c>
      <c r="L12" s="25">
        <v>345</v>
      </c>
      <c r="M12" s="29">
        <v>298</v>
      </c>
      <c r="N12" s="28">
        <v>26</v>
      </c>
    </row>
    <row r="13" spans="1:14" ht="24" hidden="1" customHeight="1" x14ac:dyDescent="0.25">
      <c r="A13" s="33">
        <v>1991</v>
      </c>
      <c r="B13" s="34">
        <v>179</v>
      </c>
      <c r="C13" s="35">
        <f>179-24</f>
        <v>155</v>
      </c>
      <c r="D13" s="36">
        <v>66</v>
      </c>
      <c r="E13" s="37">
        <v>649</v>
      </c>
      <c r="F13" s="38">
        <f>649-112</f>
        <v>537</v>
      </c>
      <c r="G13" s="39">
        <v>204</v>
      </c>
      <c r="H13" s="40">
        <v>354</v>
      </c>
      <c r="I13" s="40">
        <v>112</v>
      </c>
      <c r="J13" s="41">
        <v>6</v>
      </c>
      <c r="K13" s="42">
        <v>3</v>
      </c>
      <c r="L13" s="34">
        <v>291</v>
      </c>
      <c r="M13" s="43">
        <f>291-4</f>
        <v>287</v>
      </c>
      <c r="N13" s="42">
        <v>10</v>
      </c>
    </row>
    <row r="14" spans="1:14" ht="24" hidden="1" customHeight="1" x14ac:dyDescent="0.25">
      <c r="A14" s="33">
        <v>1992</v>
      </c>
      <c r="B14" s="34">
        <v>179</v>
      </c>
      <c r="C14" s="35">
        <f>179-17</f>
        <v>162</v>
      </c>
      <c r="D14" s="36">
        <v>73</v>
      </c>
      <c r="E14" s="37">
        <v>649</v>
      </c>
      <c r="F14" s="38">
        <f>649-84</f>
        <v>565</v>
      </c>
      <c r="G14" s="39">
        <v>224</v>
      </c>
      <c r="H14" s="40">
        <v>374</v>
      </c>
      <c r="I14" s="40">
        <v>100</v>
      </c>
      <c r="J14" s="41">
        <v>5</v>
      </c>
      <c r="K14" s="42">
        <v>7</v>
      </c>
      <c r="L14" s="34">
        <v>291</v>
      </c>
      <c r="M14" s="43">
        <f>291-4</f>
        <v>287</v>
      </c>
      <c r="N14" s="42">
        <v>12</v>
      </c>
    </row>
    <row r="15" spans="1:14" ht="24" hidden="1" customHeight="1" x14ac:dyDescent="0.25">
      <c r="A15" s="33">
        <v>1993</v>
      </c>
      <c r="B15" s="34">
        <v>179</v>
      </c>
      <c r="C15" s="35">
        <f>179-20</f>
        <v>159</v>
      </c>
      <c r="D15" s="36">
        <v>75</v>
      </c>
      <c r="E15" s="37">
        <v>649</v>
      </c>
      <c r="F15" s="38">
        <f>649-107</f>
        <v>542</v>
      </c>
      <c r="G15" s="39">
        <v>223</v>
      </c>
      <c r="H15" s="40">
        <v>385</v>
      </c>
      <c r="I15" s="40">
        <v>93</v>
      </c>
      <c r="J15" s="41">
        <v>4</v>
      </c>
      <c r="K15" s="42">
        <v>8</v>
      </c>
      <c r="L15" s="34">
        <v>326</v>
      </c>
      <c r="M15" s="43">
        <f>326-2</f>
        <v>324</v>
      </c>
      <c r="N15" s="42">
        <v>12</v>
      </c>
    </row>
    <row r="16" spans="1:14" ht="1.5" hidden="1" customHeight="1" x14ac:dyDescent="0.25">
      <c r="A16" s="33">
        <v>1994</v>
      </c>
      <c r="B16" s="34">
        <v>179</v>
      </c>
      <c r="C16" s="35">
        <f>179-18</f>
        <v>161</v>
      </c>
      <c r="D16" s="36">
        <v>81</v>
      </c>
      <c r="E16" s="37">
        <v>649</v>
      </c>
      <c r="F16" s="38">
        <f>649-60</f>
        <v>589</v>
      </c>
      <c r="G16" s="39">
        <v>228</v>
      </c>
      <c r="H16" s="40">
        <v>406</v>
      </c>
      <c r="I16" s="40">
        <v>85</v>
      </c>
      <c r="J16" s="41">
        <v>3</v>
      </c>
      <c r="K16" s="42">
        <v>16</v>
      </c>
      <c r="L16" s="34">
        <v>326</v>
      </c>
      <c r="M16" s="43">
        <f>326-12</f>
        <v>314</v>
      </c>
      <c r="N16" s="42">
        <v>22</v>
      </c>
    </row>
    <row r="17" spans="1:14" ht="24" customHeight="1" x14ac:dyDescent="0.25">
      <c r="A17" s="33">
        <v>2022</v>
      </c>
      <c r="B17" s="34">
        <v>179</v>
      </c>
      <c r="C17" s="35">
        <v>171</v>
      </c>
      <c r="D17" s="36">
        <v>96</v>
      </c>
      <c r="E17" s="37">
        <v>677</v>
      </c>
      <c r="F17" s="38">
        <v>605</v>
      </c>
      <c r="G17" s="39">
        <v>407</v>
      </c>
      <c r="H17" s="40">
        <v>562</v>
      </c>
      <c r="I17" s="40">
        <v>25</v>
      </c>
      <c r="J17" s="41">
        <v>2</v>
      </c>
      <c r="K17" s="42">
        <v>96</v>
      </c>
      <c r="L17" s="34">
        <v>342</v>
      </c>
      <c r="M17" s="43">
        <v>310</v>
      </c>
      <c r="N17" s="42">
        <v>27</v>
      </c>
    </row>
    <row r="18" spans="1:14" ht="17.25" customHeight="1" x14ac:dyDescent="0.25">
      <c r="A18" s="33">
        <v>2021</v>
      </c>
      <c r="B18" s="34">
        <v>179</v>
      </c>
      <c r="C18" s="35">
        <v>179</v>
      </c>
      <c r="D18" s="36">
        <v>100</v>
      </c>
      <c r="E18" s="37">
        <v>677</v>
      </c>
      <c r="F18" s="43">
        <v>605</v>
      </c>
      <c r="G18" s="39">
        <v>394</v>
      </c>
      <c r="H18" s="40">
        <v>551</v>
      </c>
      <c r="I18" s="40">
        <v>25</v>
      </c>
      <c r="J18" s="41">
        <v>2</v>
      </c>
      <c r="K18" s="42">
        <v>85</v>
      </c>
      <c r="L18" s="34">
        <v>345</v>
      </c>
      <c r="M18" s="43">
        <v>345</v>
      </c>
      <c r="N18" s="42">
        <v>24</v>
      </c>
    </row>
    <row r="19" spans="1:14" ht="18" hidden="1" customHeight="1" x14ac:dyDescent="0.25">
      <c r="A19" s="33">
        <v>1996</v>
      </c>
      <c r="B19" s="34">
        <v>179</v>
      </c>
      <c r="C19" s="35">
        <f>179-18</f>
        <v>161</v>
      </c>
      <c r="D19" s="36">
        <v>82</v>
      </c>
      <c r="E19" s="37">
        <v>647</v>
      </c>
      <c r="F19" s="43">
        <f>647-44</f>
        <v>603</v>
      </c>
      <c r="G19" s="39">
        <v>274</v>
      </c>
      <c r="H19" s="40">
        <v>422</v>
      </c>
      <c r="I19" s="40">
        <v>77</v>
      </c>
      <c r="J19" s="41">
        <v>3</v>
      </c>
      <c r="K19" s="42">
        <v>21</v>
      </c>
      <c r="L19" s="34">
        <v>326</v>
      </c>
      <c r="M19" s="43">
        <f>326-13</f>
        <v>313</v>
      </c>
      <c r="N19" s="42">
        <v>23</v>
      </c>
    </row>
    <row r="20" spans="1:14" ht="18" hidden="1" customHeight="1" x14ac:dyDescent="0.25">
      <c r="A20" s="33">
        <v>1997</v>
      </c>
      <c r="B20" s="34">
        <v>179</v>
      </c>
      <c r="C20" s="35">
        <f>179-24</f>
        <v>155</v>
      </c>
      <c r="D20" s="36">
        <v>87</v>
      </c>
      <c r="E20" s="37">
        <v>647</v>
      </c>
      <c r="F20" s="44">
        <f>647-69</f>
        <v>578</v>
      </c>
      <c r="G20" s="39">
        <v>278</v>
      </c>
      <c r="H20" s="45">
        <v>432</v>
      </c>
      <c r="I20" s="45">
        <v>75</v>
      </c>
      <c r="J20" s="41">
        <v>3</v>
      </c>
      <c r="K20" s="42">
        <v>20</v>
      </c>
      <c r="L20" s="34">
        <v>326</v>
      </c>
      <c r="M20" s="43">
        <f>326-13</f>
        <v>313</v>
      </c>
      <c r="N20" s="42">
        <v>22</v>
      </c>
    </row>
    <row r="21" spans="1:14" ht="18" hidden="1" customHeight="1" x14ac:dyDescent="0.25">
      <c r="A21" s="33">
        <v>1998</v>
      </c>
      <c r="B21" s="34">
        <v>179</v>
      </c>
      <c r="C21" s="35">
        <f>179-17</f>
        <v>162</v>
      </c>
      <c r="D21" s="36">
        <v>86</v>
      </c>
      <c r="E21" s="37">
        <v>646</v>
      </c>
      <c r="F21" s="43">
        <f>646-55</f>
        <v>591</v>
      </c>
      <c r="G21" s="39">
        <v>276</v>
      </c>
      <c r="H21" s="40">
        <v>440</v>
      </c>
      <c r="I21" s="40">
        <v>69</v>
      </c>
      <c r="J21" s="41">
        <v>3</v>
      </c>
      <c r="K21" s="42">
        <v>15</v>
      </c>
      <c r="L21" s="34">
        <v>326</v>
      </c>
      <c r="M21" s="43">
        <f>326-11</f>
        <v>315</v>
      </c>
      <c r="N21" s="42">
        <v>25</v>
      </c>
    </row>
    <row r="22" spans="1:14" ht="18" hidden="1" customHeight="1" x14ac:dyDescent="0.25">
      <c r="A22" s="33">
        <v>1999</v>
      </c>
      <c r="B22" s="34">
        <v>179</v>
      </c>
      <c r="C22" s="35">
        <f>179-24</f>
        <v>155</v>
      </c>
      <c r="D22" s="36">
        <v>86</v>
      </c>
      <c r="E22" s="37">
        <v>646</v>
      </c>
      <c r="F22" s="44">
        <f>646-38</f>
        <v>608</v>
      </c>
      <c r="G22" s="39">
        <v>273</v>
      </c>
      <c r="H22" s="45">
        <v>454</v>
      </c>
      <c r="I22" s="45">
        <v>62</v>
      </c>
      <c r="J22" s="41">
        <v>3</v>
      </c>
      <c r="K22" s="42">
        <v>24</v>
      </c>
      <c r="L22" s="34">
        <v>326</v>
      </c>
      <c r="M22" s="43">
        <f>326-20</f>
        <v>306</v>
      </c>
      <c r="N22" s="42">
        <v>29</v>
      </c>
    </row>
    <row r="23" spans="1:14" ht="17.25" customHeight="1" x14ac:dyDescent="0.25">
      <c r="A23" s="33">
        <v>2020</v>
      </c>
      <c r="B23" s="34">
        <v>179</v>
      </c>
      <c r="C23" s="35">
        <v>179</v>
      </c>
      <c r="D23" s="36">
        <v>99</v>
      </c>
      <c r="E23" s="37">
        <v>677</v>
      </c>
      <c r="F23" s="44">
        <v>621</v>
      </c>
      <c r="G23" s="39">
        <v>419</v>
      </c>
      <c r="H23" s="45">
        <v>555</v>
      </c>
      <c r="I23" s="45">
        <v>27</v>
      </c>
      <c r="J23" s="41">
        <v>3</v>
      </c>
      <c r="K23" s="42">
        <v>95</v>
      </c>
      <c r="L23" s="34">
        <v>345</v>
      </c>
      <c r="M23" s="44">
        <v>307</v>
      </c>
      <c r="N23" s="37">
        <v>27</v>
      </c>
    </row>
    <row r="24" spans="1:14" ht="17.45" hidden="1" customHeight="1" x14ac:dyDescent="0.25">
      <c r="A24" s="33">
        <v>2001</v>
      </c>
      <c r="B24" s="34">
        <v>179</v>
      </c>
      <c r="C24" s="35">
        <v>147</v>
      </c>
      <c r="D24" s="36">
        <v>93</v>
      </c>
      <c r="E24" s="37">
        <v>665</v>
      </c>
      <c r="F24" s="44">
        <v>590</v>
      </c>
      <c r="G24" s="39">
        <v>281</v>
      </c>
      <c r="H24" s="45">
        <v>471</v>
      </c>
      <c r="I24" s="45">
        <v>59</v>
      </c>
      <c r="J24" s="46">
        <v>3</v>
      </c>
      <c r="K24" s="47">
        <v>28</v>
      </c>
      <c r="L24" s="48">
        <v>324</v>
      </c>
      <c r="M24" s="49">
        <v>312</v>
      </c>
      <c r="N24" s="50">
        <v>30</v>
      </c>
    </row>
    <row r="25" spans="1:14" ht="24" hidden="1" customHeight="1" x14ac:dyDescent="0.25">
      <c r="A25" s="33">
        <v>2002</v>
      </c>
      <c r="B25" s="34">
        <v>179</v>
      </c>
      <c r="C25" s="35" t="s">
        <v>11</v>
      </c>
      <c r="D25" s="36">
        <v>92</v>
      </c>
      <c r="E25" s="37">
        <v>665</v>
      </c>
      <c r="F25" s="44" t="s">
        <v>13</v>
      </c>
      <c r="G25" s="39" t="s">
        <v>14</v>
      </c>
      <c r="H25" s="45">
        <v>486</v>
      </c>
      <c r="I25" s="45">
        <v>51</v>
      </c>
      <c r="J25" s="46">
        <v>3</v>
      </c>
      <c r="K25" s="47">
        <v>24</v>
      </c>
      <c r="L25" s="48">
        <v>324</v>
      </c>
      <c r="M25" s="49" t="s">
        <v>16</v>
      </c>
      <c r="N25" s="50">
        <v>31</v>
      </c>
    </row>
    <row r="26" spans="1:14" ht="17.25" hidden="1" customHeight="1" x14ac:dyDescent="0.25">
      <c r="A26" s="33">
        <v>2003</v>
      </c>
      <c r="B26" s="34">
        <v>179</v>
      </c>
      <c r="C26" s="35" t="s">
        <v>12</v>
      </c>
      <c r="D26" s="36">
        <v>91</v>
      </c>
      <c r="E26" s="37">
        <v>680</v>
      </c>
      <c r="F26" s="44">
        <v>651</v>
      </c>
      <c r="G26" s="39" t="s">
        <v>15</v>
      </c>
      <c r="H26" s="45">
        <v>491</v>
      </c>
      <c r="I26" s="45">
        <v>49</v>
      </c>
      <c r="J26" s="51">
        <v>3</v>
      </c>
      <c r="K26" s="52">
        <v>40</v>
      </c>
      <c r="L26" s="50">
        <v>324</v>
      </c>
      <c r="M26" s="49">
        <v>309</v>
      </c>
      <c r="N26" s="50">
        <v>35</v>
      </c>
    </row>
    <row r="27" spans="1:14" ht="17.45" hidden="1" customHeight="1" x14ac:dyDescent="0.25">
      <c r="A27" s="33">
        <v>2004</v>
      </c>
      <c r="B27" s="34">
        <v>179</v>
      </c>
      <c r="C27" s="35">
        <f>+B27-13</f>
        <v>166</v>
      </c>
      <c r="D27" s="36">
        <v>102</v>
      </c>
      <c r="E27" s="37">
        <v>679</v>
      </c>
      <c r="F27" s="44" t="s">
        <v>32</v>
      </c>
      <c r="G27" s="39" t="s">
        <v>33</v>
      </c>
      <c r="H27" s="45">
        <v>500</v>
      </c>
      <c r="I27" s="45">
        <v>45</v>
      </c>
      <c r="J27" s="51">
        <v>3</v>
      </c>
      <c r="K27" s="52">
        <v>32</v>
      </c>
      <c r="L27" s="50">
        <v>324</v>
      </c>
      <c r="M27" s="49">
        <f>+L27-11</f>
        <v>313</v>
      </c>
      <c r="N27" s="50">
        <v>35</v>
      </c>
    </row>
    <row r="28" spans="1:14" ht="17.45" customHeight="1" x14ac:dyDescent="0.25">
      <c r="A28" s="33">
        <v>2019</v>
      </c>
      <c r="B28" s="34">
        <v>179</v>
      </c>
      <c r="C28" s="35">
        <v>175</v>
      </c>
      <c r="D28" s="36">
        <v>100</v>
      </c>
      <c r="E28" s="37">
        <v>677</v>
      </c>
      <c r="F28" s="44">
        <v>585</v>
      </c>
      <c r="G28" s="39">
        <v>423</v>
      </c>
      <c r="H28" s="53">
        <v>549</v>
      </c>
      <c r="I28" s="45">
        <v>29</v>
      </c>
      <c r="J28" s="51">
        <v>3</v>
      </c>
      <c r="K28" s="50">
        <v>90</v>
      </c>
      <c r="L28" s="48">
        <v>347</v>
      </c>
      <c r="M28" s="49">
        <v>316</v>
      </c>
      <c r="N28" s="50">
        <v>28</v>
      </c>
    </row>
    <row r="29" spans="1:14" ht="17.45" hidden="1" customHeight="1" x14ac:dyDescent="0.25">
      <c r="A29" s="54">
        <v>2006</v>
      </c>
      <c r="B29" s="34">
        <v>179</v>
      </c>
      <c r="C29" s="35">
        <v>165</v>
      </c>
      <c r="D29" s="36">
        <v>103</v>
      </c>
      <c r="E29" s="37">
        <v>678</v>
      </c>
      <c r="F29" s="44">
        <v>645</v>
      </c>
      <c r="G29" s="35">
        <v>311</v>
      </c>
      <c r="H29" s="53">
        <v>505</v>
      </c>
      <c r="I29" s="45">
        <v>45</v>
      </c>
      <c r="J29" s="51">
        <v>3</v>
      </c>
      <c r="K29" s="50">
        <v>36</v>
      </c>
      <c r="L29" s="48">
        <v>352</v>
      </c>
      <c r="M29" s="49">
        <v>337</v>
      </c>
      <c r="N29" s="50">
        <v>25</v>
      </c>
    </row>
    <row r="30" spans="1:14" ht="17.45" hidden="1" customHeight="1" x14ac:dyDescent="0.25">
      <c r="A30" s="54">
        <v>2007</v>
      </c>
      <c r="B30" s="34">
        <v>179</v>
      </c>
      <c r="C30" s="35">
        <v>163</v>
      </c>
      <c r="D30" s="36">
        <v>107</v>
      </c>
      <c r="E30" s="37">
        <v>678</v>
      </c>
      <c r="F30" s="44">
        <v>647</v>
      </c>
      <c r="G30" s="35">
        <v>310</v>
      </c>
      <c r="H30" s="53">
        <v>505</v>
      </c>
      <c r="I30" s="45">
        <v>45</v>
      </c>
      <c r="J30" s="51">
        <v>3</v>
      </c>
      <c r="K30" s="50">
        <v>36</v>
      </c>
      <c r="L30" s="48">
        <v>352</v>
      </c>
      <c r="M30" s="49">
        <v>339</v>
      </c>
      <c r="N30" s="50">
        <v>27</v>
      </c>
    </row>
    <row r="31" spans="1:14" ht="17.45" hidden="1" customHeight="1" x14ac:dyDescent="0.25">
      <c r="A31" s="54">
        <v>2008</v>
      </c>
      <c r="B31" s="34">
        <v>178</v>
      </c>
      <c r="C31" s="35">
        <v>166</v>
      </c>
      <c r="D31" s="36">
        <v>91</v>
      </c>
      <c r="E31" s="37">
        <v>678</v>
      </c>
      <c r="F31" s="44">
        <v>651</v>
      </c>
      <c r="G31" s="35">
        <v>324</v>
      </c>
      <c r="H31" s="53">
        <v>514</v>
      </c>
      <c r="I31" s="45">
        <v>43</v>
      </c>
      <c r="J31" s="51">
        <v>2</v>
      </c>
      <c r="K31" s="50">
        <v>38</v>
      </c>
      <c r="L31" s="48">
        <v>352</v>
      </c>
      <c r="M31" s="49">
        <v>338</v>
      </c>
      <c r="N31" s="50">
        <v>24</v>
      </c>
    </row>
    <row r="32" spans="1:14" ht="17.45" hidden="1" customHeight="1" x14ac:dyDescent="0.25">
      <c r="A32" s="54">
        <v>2009</v>
      </c>
      <c r="B32" s="34">
        <v>179</v>
      </c>
      <c r="C32" s="35">
        <v>159</v>
      </c>
      <c r="D32" s="36">
        <v>93</v>
      </c>
      <c r="E32" s="37">
        <v>678</v>
      </c>
      <c r="F32" s="44">
        <v>603</v>
      </c>
      <c r="G32" s="35">
        <v>347</v>
      </c>
      <c r="H32" s="53">
        <v>523</v>
      </c>
      <c r="I32" s="45">
        <v>41</v>
      </c>
      <c r="J32" s="51">
        <v>3</v>
      </c>
      <c r="K32" s="50">
        <v>43</v>
      </c>
      <c r="L32" s="48">
        <v>352</v>
      </c>
      <c r="M32" s="49">
        <v>332</v>
      </c>
      <c r="N32" s="50">
        <v>22</v>
      </c>
    </row>
    <row r="33" spans="1:16" ht="17.45" hidden="1" customHeight="1" x14ac:dyDescent="0.25">
      <c r="A33" s="54">
        <v>2010</v>
      </c>
      <c r="B33" s="34">
        <v>179</v>
      </c>
      <c r="C33" s="35">
        <v>158</v>
      </c>
      <c r="D33" s="36">
        <v>95</v>
      </c>
      <c r="E33" s="37">
        <v>678</v>
      </c>
      <c r="F33" s="44">
        <v>590</v>
      </c>
      <c r="G33" s="35">
        <v>356</v>
      </c>
      <c r="H33" s="53">
        <v>527</v>
      </c>
      <c r="I33" s="45">
        <v>41</v>
      </c>
      <c r="J33" s="51">
        <v>3</v>
      </c>
      <c r="K33" s="50">
        <v>54</v>
      </c>
      <c r="L33" s="48">
        <v>352</v>
      </c>
      <c r="M33" s="49">
        <v>338</v>
      </c>
      <c r="N33" s="50">
        <v>29</v>
      </c>
      <c r="O33" s="9"/>
    </row>
    <row r="34" spans="1:16" ht="17.45" customHeight="1" x14ac:dyDescent="0.25">
      <c r="A34" s="54">
        <v>2015</v>
      </c>
      <c r="B34" s="34">
        <v>179</v>
      </c>
      <c r="C34" s="35">
        <v>170</v>
      </c>
      <c r="D34" s="36">
        <v>84</v>
      </c>
      <c r="E34" s="37">
        <v>677</v>
      </c>
      <c r="F34" s="44">
        <v>619</v>
      </c>
      <c r="G34" s="35">
        <v>396</v>
      </c>
      <c r="H34" s="53">
        <v>536</v>
      </c>
      <c r="I34" s="45">
        <v>34</v>
      </c>
      <c r="J34" s="51">
        <v>3</v>
      </c>
      <c r="K34" s="50">
        <v>68</v>
      </c>
      <c r="L34" s="48">
        <v>349</v>
      </c>
      <c r="M34" s="49">
        <v>330</v>
      </c>
      <c r="N34" s="50">
        <v>44</v>
      </c>
      <c r="O34" s="9"/>
    </row>
    <row r="35" spans="1:16" ht="17.45" customHeight="1" x14ac:dyDescent="0.25">
      <c r="A35" s="54">
        <v>2010</v>
      </c>
      <c r="B35" s="34">
        <v>179</v>
      </c>
      <c r="C35" s="35">
        <v>158</v>
      </c>
      <c r="D35" s="36">
        <v>95</v>
      </c>
      <c r="E35" s="37">
        <v>678</v>
      </c>
      <c r="F35" s="44">
        <v>590</v>
      </c>
      <c r="G35" s="35">
        <v>356</v>
      </c>
      <c r="H35" s="53">
        <v>527</v>
      </c>
      <c r="I35" s="45">
        <v>41</v>
      </c>
      <c r="J35" s="51">
        <v>3</v>
      </c>
      <c r="K35" s="50">
        <v>67</v>
      </c>
      <c r="L35" s="48">
        <v>352</v>
      </c>
      <c r="M35" s="49">
        <v>338</v>
      </c>
      <c r="N35" s="50">
        <v>29</v>
      </c>
      <c r="O35" s="9"/>
    </row>
    <row r="36" spans="1:16" ht="17.45" customHeight="1" x14ac:dyDescent="0.25">
      <c r="A36" s="54">
        <v>2005</v>
      </c>
      <c r="B36" s="34">
        <v>179</v>
      </c>
      <c r="C36" s="35">
        <v>156</v>
      </c>
      <c r="D36" s="36">
        <v>106</v>
      </c>
      <c r="E36" s="37">
        <v>678</v>
      </c>
      <c r="F36" s="44">
        <v>642</v>
      </c>
      <c r="G36" s="35">
        <v>300</v>
      </c>
      <c r="H36" s="53">
        <v>503</v>
      </c>
      <c r="I36" s="45">
        <v>45</v>
      </c>
      <c r="J36" s="51">
        <v>3</v>
      </c>
      <c r="K36" s="50">
        <v>34</v>
      </c>
      <c r="L36" s="48">
        <v>324</v>
      </c>
      <c r="M36" s="49">
        <v>315</v>
      </c>
      <c r="N36" s="50">
        <v>32</v>
      </c>
      <c r="O36" s="9"/>
    </row>
    <row r="37" spans="1:16" ht="17.45" customHeight="1" x14ac:dyDescent="0.25">
      <c r="A37" s="54">
        <v>1995</v>
      </c>
      <c r="B37" s="34">
        <v>179</v>
      </c>
      <c r="C37" s="35">
        <v>168</v>
      </c>
      <c r="D37" s="36">
        <v>81</v>
      </c>
      <c r="E37" s="37">
        <v>649</v>
      </c>
      <c r="F37" s="44">
        <v>603</v>
      </c>
      <c r="G37" s="35">
        <v>255</v>
      </c>
      <c r="H37" s="53">
        <v>416</v>
      </c>
      <c r="I37" s="45">
        <v>78</v>
      </c>
      <c r="J37" s="51">
        <v>3</v>
      </c>
      <c r="K37" s="50">
        <v>16</v>
      </c>
      <c r="L37" s="48">
        <v>326</v>
      </c>
      <c r="M37" s="49">
        <v>315</v>
      </c>
      <c r="N37" s="50">
        <v>23</v>
      </c>
      <c r="O37" s="9"/>
    </row>
    <row r="38" spans="1:16" ht="17.25" customHeight="1" x14ac:dyDescent="0.25">
      <c r="A38" s="54" t="s">
        <v>34</v>
      </c>
      <c r="B38" s="55">
        <v>168</v>
      </c>
      <c r="C38" s="35">
        <v>158</v>
      </c>
      <c r="D38" s="36">
        <v>63</v>
      </c>
      <c r="E38" s="37">
        <v>575</v>
      </c>
      <c r="F38" s="44">
        <v>541</v>
      </c>
      <c r="G38" s="35">
        <v>201</v>
      </c>
      <c r="H38" s="53">
        <v>329</v>
      </c>
      <c r="I38" s="45">
        <v>146</v>
      </c>
      <c r="J38" s="51">
        <v>8</v>
      </c>
      <c r="K38" s="37">
        <v>4</v>
      </c>
      <c r="L38" s="48">
        <v>291</v>
      </c>
      <c r="M38" s="44">
        <v>289</v>
      </c>
      <c r="N38" s="37">
        <v>13</v>
      </c>
    </row>
    <row r="39" spans="1:16" ht="13.5" x14ac:dyDescent="0.25">
      <c r="A39" s="79" t="s">
        <v>35</v>
      </c>
      <c r="B39" s="8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P39" s="18"/>
    </row>
    <row r="40" spans="1:16" ht="15.75" customHeight="1" thickBot="1" x14ac:dyDescent="0.3">
      <c r="A40" s="56"/>
      <c r="B40" s="57">
        <f>((B38-B12)/B12)*100</f>
        <v>-6.1452513966480442</v>
      </c>
      <c r="C40" s="57">
        <f>((C37-C12)/C12)*100</f>
        <v>-2.3255813953488373</v>
      </c>
      <c r="D40" s="57">
        <f t="shared" ref="D40:I40" si="0">((D38-D12)/D12)*100</f>
        <v>-42.727272727272727</v>
      </c>
      <c r="E40" s="58">
        <f t="shared" si="0"/>
        <v>-15.066469719350073</v>
      </c>
      <c r="F40" s="58">
        <f t="shared" si="0"/>
        <v>-12.317666126418152</v>
      </c>
      <c r="G40" s="58">
        <f t="shared" si="0"/>
        <v>-50.24752475247525</v>
      </c>
      <c r="H40" s="57">
        <f t="shared" si="0"/>
        <v>-41.459074733096088</v>
      </c>
      <c r="I40" s="57">
        <f t="shared" si="0"/>
        <v>484</v>
      </c>
      <c r="J40" s="59" t="s">
        <v>26</v>
      </c>
      <c r="K40" s="60" t="s">
        <v>27</v>
      </c>
      <c r="L40" s="57">
        <f>((L38-L12)/L12)*100</f>
        <v>-15.65217391304348</v>
      </c>
      <c r="M40" s="57">
        <f>((M38-M12)/M12)*100</f>
        <v>-3.0201342281879198</v>
      </c>
      <c r="N40" s="57">
        <f>((N38-N12)/N12)*100</f>
        <v>-50</v>
      </c>
    </row>
    <row r="41" spans="1:16" ht="15.75" hidden="1" customHeight="1" x14ac:dyDescent="0.2">
      <c r="A41" s="71" t="s">
        <v>19</v>
      </c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</row>
    <row r="42" spans="1:16" ht="15.75" customHeight="1" x14ac:dyDescent="0.25">
      <c r="A42" s="74" t="s">
        <v>23</v>
      </c>
      <c r="B42" s="74"/>
      <c r="C42" s="74"/>
      <c r="D42" s="74"/>
      <c r="E42" s="74"/>
      <c r="F42" s="74"/>
      <c r="G42" s="74"/>
      <c r="H42" s="74"/>
      <c r="I42" s="74"/>
      <c r="J42" s="74"/>
      <c r="K42" s="61"/>
      <c r="L42" s="61"/>
      <c r="M42" s="61"/>
      <c r="N42" s="61"/>
    </row>
    <row r="43" spans="1:16" ht="6.75" customHeight="1" x14ac:dyDescent="0.2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</row>
    <row r="44" spans="1:16" ht="15" hidden="1" customHeight="1" x14ac:dyDescent="0.25">
      <c r="A44" s="73" t="s">
        <v>36</v>
      </c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</row>
    <row r="45" spans="1:16" ht="12.75" hidden="1" customHeight="1" x14ac:dyDescent="0.25">
      <c r="A45" s="73" t="s">
        <v>18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</row>
    <row r="46" spans="1:16" ht="7.5" hidden="1" customHeight="1" x14ac:dyDescent="0.25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</row>
    <row r="47" spans="1:16" ht="16.149999999999999" customHeight="1" x14ac:dyDescent="0.25">
      <c r="A47" s="72" t="s">
        <v>37</v>
      </c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</row>
    <row r="48" spans="1:16" ht="7.5" customHeight="1" x14ac:dyDescent="0.25">
      <c r="A48" s="64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</row>
    <row r="49" spans="1:14" ht="15.6" customHeight="1" x14ac:dyDescent="0.25">
      <c r="A49" s="72" t="s">
        <v>38</v>
      </c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</row>
    <row r="50" spans="1:14" ht="7.5" customHeight="1" x14ac:dyDescent="0.25">
      <c r="A50" s="64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</row>
    <row r="51" spans="1:14" ht="17.45" customHeight="1" x14ac:dyDescent="0.25">
      <c r="A51" s="84" t="s">
        <v>39</v>
      </c>
      <c r="B51" s="84"/>
      <c r="C51" s="84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</row>
    <row r="52" spans="1:14" s="8" customFormat="1" hidden="1" x14ac:dyDescent="0.2">
      <c r="A52" s="66" t="s">
        <v>7</v>
      </c>
      <c r="B52" s="66"/>
      <c r="C52" s="66"/>
      <c r="D52" s="66"/>
      <c r="E52" s="66"/>
      <c r="F52" s="66"/>
      <c r="G52" s="66"/>
      <c r="H52" s="66"/>
      <c r="I52" s="66"/>
      <c r="J52" s="67"/>
      <c r="K52" s="67"/>
      <c r="L52" s="67"/>
      <c r="M52" s="67"/>
      <c r="N52" s="67"/>
    </row>
    <row r="53" spans="1:14" s="8" customFormat="1" ht="6.75" customHeight="1" x14ac:dyDescent="0.2">
      <c r="A53" s="66"/>
      <c r="B53" s="66"/>
      <c r="C53" s="66"/>
      <c r="D53" s="66"/>
      <c r="E53" s="66"/>
      <c r="F53" s="66"/>
      <c r="G53" s="66"/>
      <c r="H53" s="66"/>
      <c r="I53" s="66"/>
      <c r="J53" s="67"/>
      <c r="K53" s="67"/>
      <c r="L53" s="67"/>
      <c r="M53" s="67"/>
      <c r="N53" s="67"/>
    </row>
    <row r="54" spans="1:14" s="10" customFormat="1" ht="15.6" customHeight="1" x14ac:dyDescent="0.25">
      <c r="A54" s="68" t="s">
        <v>40</v>
      </c>
      <c r="B54" s="68"/>
      <c r="C54" s="68"/>
      <c r="D54" s="68"/>
      <c r="E54" s="68"/>
      <c r="F54" s="68"/>
      <c r="G54" s="68"/>
      <c r="H54" s="68"/>
      <c r="I54" s="68"/>
      <c r="J54" s="69"/>
      <c r="K54" s="69"/>
      <c r="L54" s="69"/>
      <c r="M54" s="69"/>
      <c r="N54" s="69"/>
    </row>
    <row r="55" spans="1:14" ht="6.75" customHeight="1" x14ac:dyDescent="0.2">
      <c r="A55" s="6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</row>
    <row r="56" spans="1:14" ht="17.45" customHeight="1" x14ac:dyDescent="0.25">
      <c r="A56" s="82" t="s">
        <v>41</v>
      </c>
      <c r="B56" s="82"/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</row>
    <row r="57" spans="1:14" ht="7.5" customHeight="1" x14ac:dyDescent="0.2">
      <c r="A57" s="62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</row>
    <row r="58" spans="1:14" ht="12.75" customHeight="1" x14ac:dyDescent="0.2">
      <c r="A58" s="83" t="s">
        <v>42</v>
      </c>
      <c r="B58" s="83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</row>
    <row r="61" spans="1:14" x14ac:dyDescent="0.2">
      <c r="A61" s="81"/>
      <c r="B61" s="81"/>
      <c r="C61" s="81"/>
      <c r="D61" s="81"/>
      <c r="E61" s="81"/>
      <c r="F61" s="81"/>
      <c r="G61" s="81"/>
      <c r="H61" s="81"/>
      <c r="I61" s="81"/>
      <c r="J61" s="81"/>
      <c r="K61" s="81"/>
      <c r="L61" s="81"/>
      <c r="M61" s="81"/>
      <c r="N61" s="81"/>
    </row>
  </sheetData>
  <sheetProtection selectLockedCells="1" selectUnlockedCells="1"/>
  <mergeCells count="29">
    <mergeCell ref="A3:N3"/>
    <mergeCell ref="E6:E7"/>
    <mergeCell ref="N6:N7"/>
    <mergeCell ref="H6:J6"/>
    <mergeCell ref="F6:F7"/>
    <mergeCell ref="L4:N5"/>
    <mergeCell ref="H5:K5"/>
    <mergeCell ref="B6:B7"/>
    <mergeCell ref="L6:L7"/>
    <mergeCell ref="M6:M7"/>
    <mergeCell ref="E5:G5"/>
    <mergeCell ref="K6:K7"/>
    <mergeCell ref="B4:D5"/>
    <mergeCell ref="E4:K4"/>
    <mergeCell ref="A61:N61"/>
    <mergeCell ref="A56:N56"/>
    <mergeCell ref="A58:N58"/>
    <mergeCell ref="A51:N51"/>
    <mergeCell ref="A45:N45"/>
    <mergeCell ref="A49:N49"/>
    <mergeCell ref="A41:N41"/>
    <mergeCell ref="A47:N47"/>
    <mergeCell ref="A44:N44"/>
    <mergeCell ref="A42:J42"/>
    <mergeCell ref="C6:C7"/>
    <mergeCell ref="D6:D7"/>
    <mergeCell ref="G6:G7"/>
    <mergeCell ref="A6:A7"/>
    <mergeCell ref="A39:N39"/>
  </mergeCells>
  <phoneticPr fontId="0" type="noConversion"/>
  <printOptions horizontalCentered="1"/>
  <pageMargins left="0.5" right="0.35" top="0.75" bottom="0.5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1.1</vt:lpstr>
      <vt:lpstr>'Table 1.1'!Print_Area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Gwendolyn Coleman</dc:creator>
  <cp:lastModifiedBy>Janice Simms</cp:lastModifiedBy>
  <cp:lastPrinted>2019-03-13T13:21:44Z</cp:lastPrinted>
  <dcterms:created xsi:type="dcterms:W3CDTF">2001-01-02T19:40:02Z</dcterms:created>
  <dcterms:modified xsi:type="dcterms:W3CDTF">2023-11-28T21:45:29Z</dcterms:modified>
</cp:coreProperties>
</file>